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1\"/>
    </mc:Choice>
  </mc:AlternateContent>
  <xr:revisionPtr revIDLastSave="0" documentId="13_ncr:1_{24B1BEDA-8C2B-414D-A6FF-83A3B078E7AE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305-02-01" sheetId="3" r:id="rId3"/>
    <sheet name="ОСР 305-09-01" sheetId="4" r:id="rId4"/>
    <sheet name="ОСР 305-12-01" sheetId="5" r:id="rId5"/>
    <sheet name="ОСР 525-02-01" sheetId="6" r:id="rId6"/>
    <sheet name="ОСР 525-09-01" sheetId="7" r:id="rId7"/>
    <sheet name="ОСР 525-12-01" sheetId="8" r:id="rId8"/>
    <sheet name="ОСР 525-02-01(1)" sheetId="9" r:id="rId9"/>
    <sheet name="ОСР 525-12-01(1)" sheetId="10" r:id="rId10"/>
    <sheet name="Источники ЦИ" sheetId="11" r:id="rId11"/>
    <sheet name="Цена МАТ и ОБ по ТКП" sheetId="12" r:id="rId12"/>
  </sheets>
  <calcPr calcId="181029"/>
</workbook>
</file>

<file path=xl/calcChain.xml><?xml version="1.0" encoding="utf-8"?>
<calcChain xmlns="http://schemas.openxmlformats.org/spreadsheetml/2006/main">
  <c r="C29" i="1" l="1"/>
  <c r="C30" i="1" s="1"/>
  <c r="C32" i="1" s="1"/>
  <c r="C34" i="1" s="1"/>
  <c r="C43" i="1"/>
  <c r="H40" i="1"/>
  <c r="H39" i="1"/>
  <c r="H38" i="1"/>
  <c r="H37" i="1"/>
  <c r="H36" i="1"/>
  <c r="C31" i="1" l="1"/>
  <c r="G66" i="2" l="1"/>
  <c r="G67" i="2" s="1"/>
  <c r="G68" i="2" s="1"/>
  <c r="F66" i="2"/>
  <c r="F67" i="2" s="1"/>
  <c r="F68" i="2" s="1"/>
  <c r="F70" i="2" s="1"/>
  <c r="F71" i="2" s="1"/>
  <c r="F72" i="2" s="1"/>
  <c r="C38" i="1" s="1"/>
  <c r="E66" i="2"/>
  <c r="E67" i="2" s="1"/>
  <c r="E68" i="2" s="1"/>
  <c r="E70" i="2" s="1"/>
  <c r="E71" i="2" s="1"/>
  <c r="E72" i="2" s="1"/>
  <c r="D66" i="2"/>
  <c r="D67" i="2" s="1"/>
  <c r="G59" i="2"/>
  <c r="F59" i="2"/>
  <c r="E59" i="2"/>
  <c r="D59" i="2"/>
  <c r="H58" i="2"/>
  <c r="G42" i="2"/>
  <c r="F42" i="2"/>
  <c r="E42" i="2"/>
  <c r="D42" i="2"/>
  <c r="H41" i="2"/>
  <c r="G39" i="2"/>
  <c r="H39" i="2" s="1"/>
  <c r="F39" i="2"/>
  <c r="E39" i="2"/>
  <c r="D39" i="2"/>
  <c r="H38" i="2"/>
  <c r="G36" i="2"/>
  <c r="F36" i="2"/>
  <c r="E36" i="2"/>
  <c r="D36" i="2"/>
  <c r="H36" i="2" s="1"/>
  <c r="H35" i="2"/>
  <c r="G33" i="2"/>
  <c r="F33" i="2"/>
  <c r="E33" i="2"/>
  <c r="D33" i="2"/>
  <c r="H32" i="2"/>
  <c r="G30" i="2"/>
  <c r="F30" i="2"/>
  <c r="E30" i="2"/>
  <c r="D30" i="2"/>
  <c r="H30" i="2" s="1"/>
  <c r="H29" i="2"/>
  <c r="G23" i="2"/>
  <c r="F23" i="2"/>
  <c r="E23" i="2"/>
  <c r="D23" i="2"/>
  <c r="H22" i="2"/>
  <c r="H59" i="2" l="1"/>
  <c r="H33" i="2"/>
  <c r="H42" i="2"/>
  <c r="G70" i="2"/>
  <c r="G71" i="2" s="1"/>
  <c r="G72" i="2" s="1"/>
  <c r="C39" i="1"/>
  <c r="H23" i="2"/>
  <c r="H67" i="2"/>
  <c r="D68" i="2"/>
  <c r="H66" i="2"/>
  <c r="D70" i="2" l="1"/>
  <c r="H68" i="2"/>
  <c r="D71" i="2" l="1"/>
  <c r="H70" i="2"/>
  <c r="D72" i="2" l="1"/>
  <c r="H71" i="2"/>
  <c r="H72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<sst xmlns="http://schemas.openxmlformats.org/spreadsheetml/2006/main" count="400" uniqueCount="163">
  <si>
    <t>СВОДКА ЗАТРАТ</t>
  </si>
  <si>
    <t>P_0761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</si>
  <si>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</si>
  <si>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</si>
  <si>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</si>
  <si>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</si>
  <si>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</si>
  <si>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</si>
  <si>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</si>
  <si>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</si>
  <si>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</si>
  <si>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</si>
  <si>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</si>
  <si>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</si>
  <si>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</si>
  <si>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</si>
  <si>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</si>
  <si>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</si>
  <si>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</si>
  <si>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</si>
  <si>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</si>
  <si>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</si>
  <si>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</si>
  <si>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</si>
  <si>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ОС-305-02-01</t>
  </si>
  <si>
    <t>"Реконструкция КТП 43/100 кВА с заменой на КТП 400 кВА" Кинельский район Самарская область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</si>
  <si>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</si>
  <si>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</si>
  <si>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</si>
  <si>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</si>
  <si>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</si>
  <si>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</si>
  <si>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</si>
  <si>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</si>
  <si>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</si>
  <si>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</si>
  <si>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</si>
  <si>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</si>
  <si>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</si>
  <si>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</si>
  <si>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</si>
  <si>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</si>
  <si>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</si>
  <si>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</si>
  <si>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</si>
  <si>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</si>
  <si>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ОС-305-09-01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</si>
  <si>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</si>
  <si>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</si>
  <si>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</si>
  <si>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</si>
  <si>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</si>
  <si>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</si>
  <si>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</si>
  <si>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</si>
  <si>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</si>
  <si>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</si>
  <si>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</si>
  <si>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</si>
  <si>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</si>
  <si>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</si>
  <si>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</si>
  <si>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</si>
  <si>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</si>
  <si>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</si>
  <si>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</si>
  <si>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</si>
  <si>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</si>
  <si>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</si>
  <si>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</si>
  <si>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ОСР-525-09-01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</si>
  <si>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</si>
  <si>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</si>
  <si>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</si>
  <si>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</si>
  <si>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</si>
  <si>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</si>
  <si>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305-02-01</t>
  </si>
  <si>
    <t>Наименование сметы</t>
  </si>
  <si>
    <t>Реконструкция КТП 43/100 кВА с заменой на КТП 400 кВА Кинельский район Самарская область</t>
  </si>
  <si>
    <t>Наименование локальных сметных расчетов (смет), затрат</t>
  </si>
  <si>
    <t>ЛС-305-01</t>
  </si>
  <si>
    <t>КТП 400 кВА</t>
  </si>
  <si>
    <t>Итого</t>
  </si>
  <si>
    <t>ОБЪЕКТНЫЙ СМЕТНЫЙ РАСЧЕТ № ОСР 305-09-01</t>
  </si>
  <si>
    <t>ЛС-305-09-01</t>
  </si>
  <si>
    <t>ОБЪЕКТНЫЙ СМЕТНЫЙ РАСЧЕТ № ОСР 305-12-01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</si>
  <si>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</si>
  <si>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525-02-01</t>
  </si>
  <si>
    <t>ЛС-525-01</t>
  </si>
  <si>
    <t>ВЛИ-0,4кВ</t>
  </si>
  <si>
    <t>ОБЪЕКТНЫЙ СМЕТНЫЙ РАСЧЕТ № ОСР 525-09-01</t>
  </si>
  <si>
    <t>ЛС-525-09-01</t>
  </si>
  <si>
    <t>ОБЪЕКТНЫЙ СМЕТНЫЙ РАСЧЕТ № ОСР 525-12-01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</si>
  <si>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</si>
  <si>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</si>
  <si>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</si>
  <si>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</si>
  <si>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</si>
  <si>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</si>
  <si>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</si>
  <si>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</si>
  <si>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305-02-01</t>
  </si>
  <si>
    <t>Строительные работы</t>
  </si>
  <si>
    <t>Монтажные работы</t>
  </si>
  <si>
    <t>Оборудование</t>
  </si>
  <si>
    <t>Прочие</t>
  </si>
  <si>
    <t>шт</t>
  </si>
  <si>
    <t>Монтаж (реконструкция) КТП однотрансформаторная 400 кВА</t>
  </si>
  <si>
    <t>ОСР 305-09-01</t>
  </si>
  <si>
    <t>ОСР 525-09-01</t>
  </si>
  <si>
    <t>км</t>
  </si>
  <si>
    <t>Реконструкция ВЛ одноцепная</t>
  </si>
  <si>
    <t>ОСР 305-12-01</t>
  </si>
  <si>
    <t>ОСР 525-12-01</t>
  </si>
  <si>
    <t>Организация однофазного ввода от прибора учета, установленного в разрыв несущего провода на опоре ВЛ, к потребителю 0.23 кВ</t>
  </si>
  <si>
    <t>ОСР 525-02-01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</si>
  <si>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</si>
  <si>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</si>
  <si>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</si>
  <si>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</si>
  <si>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</si>
  <si>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</si>
  <si>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</si>
  <si>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</si>
  <si>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</si>
  <si>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</si>
  <si>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</si>
  <si>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400 кВА тупиковая</t>
  </si>
  <si>
    <t>10/0.4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</si>
  <si>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</si>
  <si>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</si>
  <si>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</si>
  <si>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</si>
  <si>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</si>
  <si>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</si>
  <si>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</si>
  <si>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</si>
  <si>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</si>
  <si>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</si>
  <si>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</si>
  <si>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</si>
  <si>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</si>
  <si>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</si>
  <si>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</si>
  <si>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</si>
  <si>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</si>
  <si>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</si>
  <si>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</si>
  <si>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</si>
  <si>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КП Исх. №105 от 27.02.2024г СВЭМ</t>
  </si>
  <si>
    <t>ФСБЦ-21.2.01.01-0038</t>
  </si>
  <si>
    <t>ФСБЦ-05.1.02.07-0066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</si>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</sst>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5.554687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153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134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135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136</v>
      </c>
      <c r="C26" s="54"/>
      <c r="D26" s="51"/>
      <c r="E26" s="51"/>
      <c r="F26" s="52"/>
      <c r="G26" s="52" t="s">
        <v>137</v>
      </c>
      <c r="H26" s="52"/>
    </row>
    <row r="27" spans="1:8" ht="16.95" customHeight="1" x14ac:dyDescent="0.3">
      <c r="A27" s="55" t="s">
        <v>6</v>
      </c>
      <c r="B27" s="53" t="s">
        <v>138</v>
      </c>
      <c r="C27" s="56">
        <v>0</v>
      </c>
      <c r="D27" s="57"/>
      <c r="E27" s="57"/>
      <c r="F27" s="58" t="s">
        <v>139</v>
      </c>
      <c r="G27" s="58" t="s">
        <v>140</v>
      </c>
      <c r="H27" s="58" t="s">
        <v>141</v>
      </c>
    </row>
    <row r="28" spans="1:8" ht="16.95" customHeight="1" x14ac:dyDescent="0.3">
      <c r="A28" s="55" t="s">
        <v>7</v>
      </c>
      <c r="B28" s="53" t="s">
        <v>142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143</v>
      </c>
      <c r="C29" s="62">
        <f>ССР!G63*1.2</f>
        <v>1174.1395035789481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1174.1395035789481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144</v>
      </c>
      <c r="C31" s="62">
        <f>C30-ROUND(C30/1.2,5)</f>
        <v>195.68991357894811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145</v>
      </c>
      <c r="C32" s="66">
        <f>C30*H39</f>
        <v>1422.2050947688504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133</v>
      </c>
      <c r="C33" s="62">
        <v>0.61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146</v>
      </c>
      <c r="C34" s="66">
        <f>C32*C33</f>
        <v>867.54510780899875</v>
      </c>
      <c r="D34" s="67"/>
      <c r="E34" s="68"/>
      <c r="F34" s="69"/>
      <c r="G34" s="60"/>
      <c r="H34" s="65"/>
    </row>
    <row r="35" spans="1:8" ht="15.6" x14ac:dyDescent="0.3">
      <c r="A35" s="81" t="s">
        <v>147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136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138</v>
      </c>
      <c r="C37" s="75">
        <f>ССР!D72+ССР!E72</f>
        <v>7844.4084758921708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142</v>
      </c>
      <c r="C38" s="75">
        <f>ССР!F72</f>
        <v>4723.7080662014987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143</v>
      </c>
      <c r="C39" s="75">
        <f>(ССР!G68-ССР!G63)*1.2</f>
        <v>514.00225862732043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13082.118800720991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144</v>
      </c>
      <c r="C41" s="62">
        <f>C40-ROUND(C40/1.2,5)</f>
        <v>2180.3531307209905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145</v>
      </c>
      <c r="C42" s="76">
        <f>C40*H40</f>
        <v>16546.57234522474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133</v>
      </c>
      <c r="C43" s="62">
        <f>C33</f>
        <v>0.61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146</v>
      </c>
      <c r="C44" s="66">
        <f>C42*C43</f>
        <v>10093.409130587092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148</v>
      </c>
      <c r="C46" s="102">
        <f>C34+C44</f>
        <v>10960.954238396091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149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162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60</v>
      </c>
      <c r="D13" s="19">
        <v>0</v>
      </c>
      <c r="E13" s="19">
        <v>0</v>
      </c>
      <c r="F13" s="19">
        <v>0</v>
      </c>
      <c r="G13" s="19">
        <v>151.215</v>
      </c>
      <c r="H13" s="19">
        <v>151.215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151.215</v>
      </c>
      <c r="H14" s="19">
        <v>151.215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zoomScale="75" zoomScaleNormal="87" workbookViewId="0">
      <selection activeCell="H3" sqref="H3:H76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94</v>
      </c>
      <c r="B1" s="37" t="s">
        <v>95</v>
      </c>
      <c r="C1" s="37" t="s">
        <v>96</v>
      </c>
      <c r="D1" s="37" t="s">
        <v>97</v>
      </c>
      <c r="E1" s="37" t="s">
        <v>98</v>
      </c>
      <c r="F1" s="37" t="s">
        <v>99</v>
      </c>
      <c r="G1" s="37" t="s">
        <v>100</v>
      </c>
      <c r="H1" s="37" t="s">
        <v>101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79</v>
      </c>
      <c r="B3" s="94"/>
      <c r="C3" s="45"/>
      <c r="D3" s="43">
        <v>4734.4414068495998</v>
      </c>
      <c r="E3" s="41"/>
      <c r="F3" s="41"/>
      <c r="G3" s="41"/>
      <c r="H3" s="48"/>
    </row>
    <row r="4" spans="1:8" x14ac:dyDescent="0.3">
      <c r="A4" s="95" t="s">
        <v>102</v>
      </c>
      <c r="B4" s="42" t="s">
        <v>103</v>
      </c>
      <c r="C4" s="45"/>
      <c r="D4" s="43">
        <v>850.80290444695004</v>
      </c>
      <c r="E4" s="41"/>
      <c r="F4" s="41"/>
      <c r="G4" s="41"/>
      <c r="H4" s="48"/>
    </row>
    <row r="5" spans="1:8" x14ac:dyDescent="0.3">
      <c r="A5" s="95"/>
      <c r="B5" s="42" t="s">
        <v>104</v>
      </c>
      <c r="C5" s="37"/>
      <c r="D5" s="43">
        <v>61.868222304359001</v>
      </c>
      <c r="E5" s="41"/>
      <c r="F5" s="41"/>
      <c r="G5" s="41"/>
      <c r="H5" s="47"/>
    </row>
    <row r="6" spans="1:8" x14ac:dyDescent="0.3">
      <c r="A6" s="98"/>
      <c r="B6" s="42" t="s">
        <v>105</v>
      </c>
      <c r="C6" s="37"/>
      <c r="D6" s="43">
        <v>3821.7702800983002</v>
      </c>
      <c r="E6" s="41"/>
      <c r="F6" s="41"/>
      <c r="G6" s="41"/>
      <c r="H6" s="47"/>
    </row>
    <row r="7" spans="1:8" x14ac:dyDescent="0.3">
      <c r="A7" s="98"/>
      <c r="B7" s="42" t="s">
        <v>106</v>
      </c>
      <c r="C7" s="37"/>
      <c r="D7" s="43">
        <v>0</v>
      </c>
      <c r="E7" s="41"/>
      <c r="F7" s="41"/>
      <c r="G7" s="41"/>
      <c r="H7" s="47"/>
    </row>
    <row r="8" spans="1:8" x14ac:dyDescent="0.3">
      <c r="A8" s="96" t="s">
        <v>82</v>
      </c>
      <c r="B8" s="97"/>
      <c r="C8" s="95" t="s">
        <v>108</v>
      </c>
      <c r="D8" s="44">
        <v>4734.4414068495998</v>
      </c>
      <c r="E8" s="41">
        <v>1</v>
      </c>
      <c r="F8" s="41" t="s">
        <v>107</v>
      </c>
      <c r="G8" s="44">
        <v>4734.4414068495998</v>
      </c>
      <c r="H8" s="47"/>
    </row>
    <row r="9" spans="1:8" x14ac:dyDescent="0.3">
      <c r="A9" s="99">
        <v>1</v>
      </c>
      <c r="B9" s="42" t="s">
        <v>103</v>
      </c>
      <c r="C9" s="95"/>
      <c r="D9" s="44">
        <v>850.80290444695004</v>
      </c>
      <c r="E9" s="41"/>
      <c r="F9" s="41"/>
      <c r="G9" s="41"/>
      <c r="H9" s="98" t="s">
        <v>25</v>
      </c>
    </row>
    <row r="10" spans="1:8" x14ac:dyDescent="0.3">
      <c r="A10" s="95"/>
      <c r="B10" s="42" t="s">
        <v>104</v>
      </c>
      <c r="C10" s="95"/>
      <c r="D10" s="44">
        <v>61.868222304359001</v>
      </c>
      <c r="E10" s="41"/>
      <c r="F10" s="41"/>
      <c r="G10" s="41"/>
      <c r="H10" s="98"/>
    </row>
    <row r="11" spans="1:8" x14ac:dyDescent="0.3">
      <c r="A11" s="95"/>
      <c r="B11" s="42" t="s">
        <v>105</v>
      </c>
      <c r="C11" s="95"/>
      <c r="D11" s="44">
        <v>3821.7702800983002</v>
      </c>
      <c r="E11" s="41"/>
      <c r="F11" s="41"/>
      <c r="G11" s="41"/>
      <c r="H11" s="98"/>
    </row>
    <row r="12" spans="1:8" x14ac:dyDescent="0.3">
      <c r="A12" s="95"/>
      <c r="B12" s="42" t="s">
        <v>106</v>
      </c>
      <c r="C12" s="95"/>
      <c r="D12" s="44">
        <v>0</v>
      </c>
      <c r="E12" s="41"/>
      <c r="F12" s="41"/>
      <c r="G12" s="41"/>
      <c r="H12" s="98"/>
    </row>
    <row r="13" spans="1:8" ht="24.6" x14ac:dyDescent="0.3">
      <c r="A13" s="93" t="s">
        <v>47</v>
      </c>
      <c r="B13" s="94"/>
      <c r="C13" s="37"/>
      <c r="D13" s="43">
        <v>140.41835615641</v>
      </c>
      <c r="E13" s="41"/>
      <c r="F13" s="41"/>
      <c r="G13" s="41"/>
      <c r="H13" s="47"/>
    </row>
    <row r="14" spans="1:8" x14ac:dyDescent="0.3">
      <c r="A14" s="95" t="s">
        <v>109</v>
      </c>
      <c r="B14" s="42" t="s">
        <v>103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104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106</v>
      </c>
      <c r="C17" s="37"/>
      <c r="D17" s="43">
        <v>96.354601444140002</v>
      </c>
      <c r="E17" s="41"/>
      <c r="F17" s="41"/>
      <c r="G17" s="41"/>
      <c r="H17" s="47"/>
    </row>
    <row r="18" spans="1:8" x14ac:dyDescent="0.3">
      <c r="A18" s="96" t="s">
        <v>47</v>
      </c>
      <c r="B18" s="97"/>
      <c r="C18" s="95" t="s">
        <v>108</v>
      </c>
      <c r="D18" s="44">
        <v>96.354601444140002</v>
      </c>
      <c r="E18" s="41">
        <v>1</v>
      </c>
      <c r="F18" s="41" t="s">
        <v>107</v>
      </c>
      <c r="G18" s="44">
        <v>96.354601444140002</v>
      </c>
      <c r="H18" s="47"/>
    </row>
    <row r="19" spans="1:8" x14ac:dyDescent="0.3">
      <c r="A19" s="99">
        <v>1</v>
      </c>
      <c r="B19" s="42" t="s">
        <v>103</v>
      </c>
      <c r="C19" s="95"/>
      <c r="D19" s="44">
        <v>0</v>
      </c>
      <c r="E19" s="41"/>
      <c r="F19" s="41"/>
      <c r="G19" s="41"/>
      <c r="H19" s="98" t="s">
        <v>25</v>
      </c>
    </row>
    <row r="20" spans="1:8" x14ac:dyDescent="0.3">
      <c r="A20" s="95"/>
      <c r="B20" s="42" t="s">
        <v>104</v>
      </c>
      <c r="C20" s="95"/>
      <c r="D20" s="44">
        <v>0</v>
      </c>
      <c r="E20" s="41"/>
      <c r="F20" s="41"/>
      <c r="G20" s="41"/>
      <c r="H20" s="98"/>
    </row>
    <row r="21" spans="1:8" x14ac:dyDescent="0.3">
      <c r="A21" s="95"/>
      <c r="B21" s="42" t="s">
        <v>105</v>
      </c>
      <c r="C21" s="95"/>
      <c r="D21" s="44">
        <v>0</v>
      </c>
      <c r="E21" s="41"/>
      <c r="F21" s="41"/>
      <c r="G21" s="41"/>
      <c r="H21" s="98"/>
    </row>
    <row r="22" spans="1:8" x14ac:dyDescent="0.3">
      <c r="A22" s="95"/>
      <c r="B22" s="42" t="s">
        <v>106</v>
      </c>
      <c r="C22" s="95"/>
      <c r="D22" s="44">
        <v>96.354601444140002</v>
      </c>
      <c r="E22" s="41"/>
      <c r="F22" s="41"/>
      <c r="G22" s="41"/>
      <c r="H22" s="98"/>
    </row>
    <row r="23" spans="1:8" x14ac:dyDescent="0.3">
      <c r="A23" s="95" t="s">
        <v>110</v>
      </c>
      <c r="B23" s="42" t="s">
        <v>103</v>
      </c>
      <c r="C23" s="37"/>
      <c r="D23" s="43">
        <v>0</v>
      </c>
      <c r="E23" s="41"/>
      <c r="F23" s="41"/>
      <c r="G23" s="41"/>
      <c r="H23" s="47"/>
    </row>
    <row r="24" spans="1:8" x14ac:dyDescent="0.3">
      <c r="A24" s="95"/>
      <c r="B24" s="42" t="s">
        <v>104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105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106</v>
      </c>
      <c r="C26" s="37"/>
      <c r="D26" s="43">
        <v>140.41835615641</v>
      </c>
      <c r="E26" s="41"/>
      <c r="F26" s="41"/>
      <c r="G26" s="41"/>
      <c r="H26" s="47"/>
    </row>
    <row r="27" spans="1:8" x14ac:dyDescent="0.3">
      <c r="A27" s="96" t="s">
        <v>47</v>
      </c>
      <c r="B27" s="97"/>
      <c r="C27" s="95" t="s">
        <v>112</v>
      </c>
      <c r="D27" s="44">
        <v>44.063754712273997</v>
      </c>
      <c r="E27" s="41">
        <v>0.72</v>
      </c>
      <c r="F27" s="41" t="s">
        <v>111</v>
      </c>
      <c r="G27" s="44">
        <v>61.199659322602002</v>
      </c>
      <c r="H27" s="47"/>
    </row>
    <row r="28" spans="1:8" x14ac:dyDescent="0.3">
      <c r="A28" s="99">
        <v>1</v>
      </c>
      <c r="B28" s="42" t="s">
        <v>103</v>
      </c>
      <c r="C28" s="95"/>
      <c r="D28" s="44">
        <v>0</v>
      </c>
      <c r="E28" s="41"/>
      <c r="F28" s="41"/>
      <c r="G28" s="41"/>
      <c r="H28" s="98" t="s">
        <v>27</v>
      </c>
    </row>
    <row r="29" spans="1:8" x14ac:dyDescent="0.3">
      <c r="A29" s="95"/>
      <c r="B29" s="42" t="s">
        <v>104</v>
      </c>
      <c r="C29" s="95"/>
      <c r="D29" s="44">
        <v>0</v>
      </c>
      <c r="E29" s="41"/>
      <c r="F29" s="41"/>
      <c r="G29" s="41"/>
      <c r="H29" s="98"/>
    </row>
    <row r="30" spans="1:8" x14ac:dyDescent="0.3">
      <c r="A30" s="95"/>
      <c r="B30" s="42" t="s">
        <v>105</v>
      </c>
      <c r="C30" s="95"/>
      <c r="D30" s="44">
        <v>0</v>
      </c>
      <c r="E30" s="41"/>
      <c r="F30" s="41"/>
      <c r="G30" s="41"/>
      <c r="H30" s="98"/>
    </row>
    <row r="31" spans="1:8" x14ac:dyDescent="0.3">
      <c r="A31" s="95"/>
      <c r="B31" s="42" t="s">
        <v>106</v>
      </c>
      <c r="C31" s="95"/>
      <c r="D31" s="44">
        <v>44.063754712273997</v>
      </c>
      <c r="E31" s="41"/>
      <c r="F31" s="41"/>
      <c r="G31" s="41"/>
      <c r="H31" s="98"/>
    </row>
    <row r="32" spans="1:8" ht="24.6" x14ac:dyDescent="0.3">
      <c r="A32" s="93" t="s">
        <v>60</v>
      </c>
      <c r="B32" s="94"/>
      <c r="C32" s="37"/>
      <c r="D32" s="43">
        <v>978.44958631579004</v>
      </c>
      <c r="E32" s="41"/>
      <c r="F32" s="41"/>
      <c r="G32" s="41"/>
      <c r="H32" s="47"/>
    </row>
    <row r="33" spans="1:8" x14ac:dyDescent="0.3">
      <c r="A33" s="95" t="s">
        <v>113</v>
      </c>
      <c r="B33" s="42" t="s">
        <v>103</v>
      </c>
      <c r="C33" s="37"/>
      <c r="D33" s="43">
        <v>0</v>
      </c>
      <c r="E33" s="41"/>
      <c r="F33" s="41"/>
      <c r="G33" s="41"/>
      <c r="H33" s="47"/>
    </row>
    <row r="34" spans="1:8" x14ac:dyDescent="0.3">
      <c r="A34" s="95"/>
      <c r="B34" s="42" t="s">
        <v>104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105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106</v>
      </c>
      <c r="C36" s="37"/>
      <c r="D36" s="43">
        <v>390.38405999999998</v>
      </c>
      <c r="E36" s="41"/>
      <c r="F36" s="41"/>
      <c r="G36" s="41"/>
      <c r="H36" s="47"/>
    </row>
    <row r="37" spans="1:8" x14ac:dyDescent="0.3">
      <c r="A37" s="96" t="s">
        <v>60</v>
      </c>
      <c r="B37" s="97"/>
      <c r="C37" s="95" t="s">
        <v>108</v>
      </c>
      <c r="D37" s="44">
        <v>390.38405999999998</v>
      </c>
      <c r="E37" s="41">
        <v>1</v>
      </c>
      <c r="F37" s="41" t="s">
        <v>107</v>
      </c>
      <c r="G37" s="44">
        <v>390.38405999999998</v>
      </c>
      <c r="H37" s="47"/>
    </row>
    <row r="38" spans="1:8" x14ac:dyDescent="0.3">
      <c r="A38" s="99">
        <v>1</v>
      </c>
      <c r="B38" s="42" t="s">
        <v>103</v>
      </c>
      <c r="C38" s="95"/>
      <c r="D38" s="44">
        <v>0</v>
      </c>
      <c r="E38" s="41"/>
      <c r="F38" s="41"/>
      <c r="G38" s="41"/>
      <c r="H38" s="98" t="s">
        <v>25</v>
      </c>
    </row>
    <row r="39" spans="1:8" x14ac:dyDescent="0.3">
      <c r="A39" s="95"/>
      <c r="B39" s="42" t="s">
        <v>104</v>
      </c>
      <c r="C39" s="95"/>
      <c r="D39" s="44">
        <v>0</v>
      </c>
      <c r="E39" s="41"/>
      <c r="F39" s="41"/>
      <c r="G39" s="41"/>
      <c r="H39" s="98"/>
    </row>
    <row r="40" spans="1:8" x14ac:dyDescent="0.3">
      <c r="A40" s="95"/>
      <c r="B40" s="42" t="s">
        <v>105</v>
      </c>
      <c r="C40" s="95"/>
      <c r="D40" s="44">
        <v>0</v>
      </c>
      <c r="E40" s="41"/>
      <c r="F40" s="41"/>
      <c r="G40" s="41"/>
      <c r="H40" s="98"/>
    </row>
    <row r="41" spans="1:8" x14ac:dyDescent="0.3">
      <c r="A41" s="95"/>
      <c r="B41" s="42" t="s">
        <v>106</v>
      </c>
      <c r="C41" s="95"/>
      <c r="D41" s="44">
        <v>390.38405999999998</v>
      </c>
      <c r="E41" s="41"/>
      <c r="F41" s="41"/>
      <c r="G41" s="41"/>
      <c r="H41" s="98"/>
    </row>
    <row r="42" spans="1:8" x14ac:dyDescent="0.3">
      <c r="A42" s="95" t="s">
        <v>114</v>
      </c>
      <c r="B42" s="42" t="s">
        <v>103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5"/>
      <c r="B43" s="42" t="s">
        <v>104</v>
      </c>
      <c r="C43" s="37"/>
      <c r="D43" s="43">
        <v>0</v>
      </c>
      <c r="E43" s="41"/>
      <c r="F43" s="41"/>
      <c r="G43" s="41"/>
      <c r="H43" s="47"/>
    </row>
    <row r="44" spans="1:8" x14ac:dyDescent="0.3">
      <c r="A44" s="95"/>
      <c r="B44" s="42" t="s">
        <v>105</v>
      </c>
      <c r="C44" s="37"/>
      <c r="D44" s="43">
        <v>0</v>
      </c>
      <c r="E44" s="41"/>
      <c r="F44" s="41"/>
      <c r="G44" s="41"/>
      <c r="H44" s="47"/>
    </row>
    <row r="45" spans="1:8" x14ac:dyDescent="0.3">
      <c r="A45" s="95"/>
      <c r="B45" s="42" t="s">
        <v>106</v>
      </c>
      <c r="C45" s="37"/>
      <c r="D45" s="43">
        <v>978.44958631579004</v>
      </c>
      <c r="E45" s="41"/>
      <c r="F45" s="41"/>
      <c r="G45" s="41"/>
      <c r="H45" s="47"/>
    </row>
    <row r="46" spans="1:8" x14ac:dyDescent="0.3">
      <c r="A46" s="96" t="s">
        <v>60</v>
      </c>
      <c r="B46" s="97"/>
      <c r="C46" s="95" t="s">
        <v>112</v>
      </c>
      <c r="D46" s="44">
        <v>436.85052631578998</v>
      </c>
      <c r="E46" s="41">
        <v>0.72</v>
      </c>
      <c r="F46" s="41" t="s">
        <v>111</v>
      </c>
      <c r="G46" s="44">
        <v>606.73684210526005</v>
      </c>
      <c r="H46" s="47"/>
    </row>
    <row r="47" spans="1:8" x14ac:dyDescent="0.3">
      <c r="A47" s="99">
        <v>1</v>
      </c>
      <c r="B47" s="42" t="s">
        <v>103</v>
      </c>
      <c r="C47" s="95"/>
      <c r="D47" s="44">
        <v>0</v>
      </c>
      <c r="E47" s="41"/>
      <c r="F47" s="41"/>
      <c r="G47" s="41"/>
      <c r="H47" s="98" t="s">
        <v>27</v>
      </c>
    </row>
    <row r="48" spans="1:8" x14ac:dyDescent="0.3">
      <c r="A48" s="95"/>
      <c r="B48" s="42" t="s">
        <v>104</v>
      </c>
      <c r="C48" s="95"/>
      <c r="D48" s="44">
        <v>0</v>
      </c>
      <c r="E48" s="41"/>
      <c r="F48" s="41"/>
      <c r="G48" s="41"/>
      <c r="H48" s="98"/>
    </row>
    <row r="49" spans="1:8" x14ac:dyDescent="0.3">
      <c r="A49" s="95"/>
      <c r="B49" s="42" t="s">
        <v>105</v>
      </c>
      <c r="C49" s="95"/>
      <c r="D49" s="44">
        <v>0</v>
      </c>
      <c r="E49" s="41"/>
      <c r="F49" s="41"/>
      <c r="G49" s="41"/>
      <c r="H49" s="98"/>
    </row>
    <row r="50" spans="1:8" x14ac:dyDescent="0.3">
      <c r="A50" s="95"/>
      <c r="B50" s="42" t="s">
        <v>106</v>
      </c>
      <c r="C50" s="95"/>
      <c r="D50" s="44">
        <v>436.85052631578998</v>
      </c>
      <c r="E50" s="41"/>
      <c r="F50" s="41"/>
      <c r="G50" s="41"/>
      <c r="H50" s="98"/>
    </row>
    <row r="51" spans="1:8" x14ac:dyDescent="0.3">
      <c r="A51" s="96" t="s">
        <v>60</v>
      </c>
      <c r="B51" s="97"/>
      <c r="C51" s="95" t="s">
        <v>115</v>
      </c>
      <c r="D51" s="44">
        <v>151.215</v>
      </c>
      <c r="E51" s="41">
        <v>17</v>
      </c>
      <c r="F51" s="41" t="s">
        <v>107</v>
      </c>
      <c r="G51" s="44">
        <v>8.8949999999999996</v>
      </c>
      <c r="H51" s="47"/>
    </row>
    <row r="52" spans="1:8" x14ac:dyDescent="0.3">
      <c r="A52" s="99">
        <v>2</v>
      </c>
      <c r="B52" s="42" t="s">
        <v>103</v>
      </c>
      <c r="C52" s="95"/>
      <c r="D52" s="44">
        <v>0</v>
      </c>
      <c r="E52" s="41"/>
      <c r="F52" s="41"/>
      <c r="G52" s="41"/>
      <c r="H52" s="98" t="s">
        <v>27</v>
      </c>
    </row>
    <row r="53" spans="1:8" x14ac:dyDescent="0.3">
      <c r="A53" s="95"/>
      <c r="B53" s="42" t="s">
        <v>104</v>
      </c>
      <c r="C53" s="95"/>
      <c r="D53" s="44">
        <v>0</v>
      </c>
      <c r="E53" s="41"/>
      <c r="F53" s="41"/>
      <c r="G53" s="41"/>
      <c r="H53" s="98"/>
    </row>
    <row r="54" spans="1:8" x14ac:dyDescent="0.3">
      <c r="A54" s="95"/>
      <c r="B54" s="42" t="s">
        <v>105</v>
      </c>
      <c r="C54" s="95"/>
      <c r="D54" s="44">
        <v>0</v>
      </c>
      <c r="E54" s="41"/>
      <c r="F54" s="41"/>
      <c r="G54" s="41"/>
      <c r="H54" s="98"/>
    </row>
    <row r="55" spans="1:8" x14ac:dyDescent="0.3">
      <c r="A55" s="95"/>
      <c r="B55" s="42" t="s">
        <v>106</v>
      </c>
      <c r="C55" s="95"/>
      <c r="D55" s="44">
        <v>151.215</v>
      </c>
      <c r="E55" s="41"/>
      <c r="F55" s="41"/>
      <c r="G55" s="41"/>
      <c r="H55" s="98"/>
    </row>
    <row r="56" spans="1:8" ht="24.6" x14ac:dyDescent="0.3">
      <c r="A56" s="93" t="s">
        <v>27</v>
      </c>
      <c r="B56" s="94"/>
      <c r="C56" s="37"/>
      <c r="D56" s="43">
        <v>3804.6566421777002</v>
      </c>
      <c r="E56" s="41"/>
      <c r="F56" s="41"/>
      <c r="G56" s="41"/>
      <c r="H56" s="47"/>
    </row>
    <row r="57" spans="1:8" x14ac:dyDescent="0.3">
      <c r="A57" s="95" t="s">
        <v>116</v>
      </c>
      <c r="B57" s="42" t="s">
        <v>103</v>
      </c>
      <c r="C57" s="37"/>
      <c r="D57" s="43">
        <v>3742.4718505219998</v>
      </c>
      <c r="E57" s="41"/>
      <c r="F57" s="41"/>
      <c r="G57" s="41"/>
      <c r="H57" s="47"/>
    </row>
    <row r="58" spans="1:8" x14ac:dyDescent="0.3">
      <c r="A58" s="95"/>
      <c r="B58" s="42" t="s">
        <v>104</v>
      </c>
      <c r="C58" s="37"/>
      <c r="D58" s="43">
        <v>62.184791655687</v>
      </c>
      <c r="E58" s="41"/>
      <c r="F58" s="41"/>
      <c r="G58" s="41"/>
      <c r="H58" s="47"/>
    </row>
    <row r="59" spans="1:8" x14ac:dyDescent="0.3">
      <c r="A59" s="95"/>
      <c r="B59" s="42" t="s">
        <v>105</v>
      </c>
      <c r="C59" s="37"/>
      <c r="D59" s="43">
        <v>0</v>
      </c>
      <c r="E59" s="41"/>
      <c r="F59" s="41"/>
      <c r="G59" s="41"/>
      <c r="H59" s="47"/>
    </row>
    <row r="60" spans="1:8" x14ac:dyDescent="0.3">
      <c r="A60" s="95"/>
      <c r="B60" s="42" t="s">
        <v>106</v>
      </c>
      <c r="C60" s="37"/>
      <c r="D60" s="43">
        <v>0</v>
      </c>
      <c r="E60" s="41"/>
      <c r="F60" s="41"/>
      <c r="G60" s="41"/>
      <c r="H60" s="47"/>
    </row>
    <row r="61" spans="1:8" x14ac:dyDescent="0.3">
      <c r="A61" s="96" t="s">
        <v>90</v>
      </c>
      <c r="B61" s="97"/>
      <c r="C61" s="95" t="s">
        <v>112</v>
      </c>
      <c r="D61" s="44">
        <v>3804.6566421777002</v>
      </c>
      <c r="E61" s="41">
        <v>0.72</v>
      </c>
      <c r="F61" s="41" t="s">
        <v>111</v>
      </c>
      <c r="G61" s="44">
        <v>5284.2453363578998</v>
      </c>
      <c r="H61" s="47"/>
    </row>
    <row r="62" spans="1:8" x14ac:dyDescent="0.3">
      <c r="A62" s="99">
        <v>1</v>
      </c>
      <c r="B62" s="42" t="s">
        <v>103</v>
      </c>
      <c r="C62" s="95"/>
      <c r="D62" s="44">
        <v>3742.4718505219998</v>
      </c>
      <c r="E62" s="41"/>
      <c r="F62" s="41"/>
      <c r="G62" s="41"/>
      <c r="H62" s="98" t="s">
        <v>27</v>
      </c>
    </row>
    <row r="63" spans="1:8" x14ac:dyDescent="0.3">
      <c r="A63" s="95"/>
      <c r="B63" s="42" t="s">
        <v>104</v>
      </c>
      <c r="C63" s="95"/>
      <c r="D63" s="44">
        <v>62.184791655687</v>
      </c>
      <c r="E63" s="41"/>
      <c r="F63" s="41"/>
      <c r="G63" s="41"/>
      <c r="H63" s="98"/>
    </row>
    <row r="64" spans="1:8" x14ac:dyDescent="0.3">
      <c r="A64" s="95"/>
      <c r="B64" s="42" t="s">
        <v>105</v>
      </c>
      <c r="C64" s="95"/>
      <c r="D64" s="44">
        <v>0</v>
      </c>
      <c r="E64" s="41"/>
      <c r="F64" s="41"/>
      <c r="G64" s="41"/>
      <c r="H64" s="98"/>
    </row>
    <row r="65" spans="1:8" x14ac:dyDescent="0.3">
      <c r="A65" s="95"/>
      <c r="B65" s="42" t="s">
        <v>106</v>
      </c>
      <c r="C65" s="95"/>
      <c r="D65" s="44">
        <v>0</v>
      </c>
      <c r="E65" s="41"/>
      <c r="F65" s="41"/>
      <c r="G65" s="41"/>
      <c r="H65" s="98"/>
    </row>
    <row r="66" spans="1:8" ht="24.6" x14ac:dyDescent="0.3">
      <c r="A66" s="93"/>
      <c r="B66" s="94"/>
      <c r="C66" s="37"/>
      <c r="D66" s="43">
        <v>1316.99</v>
      </c>
      <c r="E66" s="41"/>
      <c r="F66" s="41"/>
      <c r="G66" s="41"/>
      <c r="H66" s="47"/>
    </row>
    <row r="67" spans="1:8" x14ac:dyDescent="0.3">
      <c r="A67" s="95" t="s">
        <v>116</v>
      </c>
      <c r="B67" s="42" t="s">
        <v>103</v>
      </c>
      <c r="C67" s="37"/>
      <c r="D67" s="43">
        <v>1211.25</v>
      </c>
      <c r="E67" s="41"/>
      <c r="F67" s="41"/>
      <c r="G67" s="41"/>
      <c r="H67" s="47"/>
    </row>
    <row r="68" spans="1:8" x14ac:dyDescent="0.3">
      <c r="A68" s="95"/>
      <c r="B68" s="42" t="s">
        <v>104</v>
      </c>
      <c r="C68" s="37"/>
      <c r="D68" s="43">
        <v>105.74</v>
      </c>
      <c r="E68" s="41"/>
      <c r="F68" s="41"/>
      <c r="G68" s="41"/>
      <c r="H68" s="47"/>
    </row>
    <row r="69" spans="1:8" x14ac:dyDescent="0.3">
      <c r="A69" s="95"/>
      <c r="B69" s="42" t="s">
        <v>105</v>
      </c>
      <c r="C69" s="37"/>
      <c r="D69" s="43">
        <v>0</v>
      </c>
      <c r="E69" s="41"/>
      <c r="F69" s="41"/>
      <c r="G69" s="41"/>
      <c r="H69" s="47"/>
    </row>
    <row r="70" spans="1:8" x14ac:dyDescent="0.3">
      <c r="A70" s="95"/>
      <c r="B70" s="42" t="s">
        <v>106</v>
      </c>
      <c r="C70" s="37"/>
      <c r="D70" s="43">
        <v>0</v>
      </c>
      <c r="E70" s="41"/>
      <c r="F70" s="41"/>
      <c r="G70" s="41"/>
      <c r="H70" s="47"/>
    </row>
    <row r="71" spans="1:8" x14ac:dyDescent="0.3">
      <c r="A71" s="96" t="s">
        <v>90</v>
      </c>
      <c r="B71" s="97"/>
      <c r="C71" s="95" t="s">
        <v>115</v>
      </c>
      <c r="D71" s="44">
        <v>1316.99</v>
      </c>
      <c r="E71" s="41">
        <v>17</v>
      </c>
      <c r="F71" s="41" t="s">
        <v>107</v>
      </c>
      <c r="G71" s="44">
        <v>77.47</v>
      </c>
      <c r="H71" s="47"/>
    </row>
    <row r="72" spans="1:8" x14ac:dyDescent="0.3">
      <c r="A72" s="99">
        <v>1</v>
      </c>
      <c r="B72" s="42" t="s">
        <v>103</v>
      </c>
      <c r="C72" s="95"/>
      <c r="D72" s="44">
        <v>1211.25</v>
      </c>
      <c r="E72" s="41"/>
      <c r="F72" s="41"/>
      <c r="G72" s="41"/>
      <c r="H72" s="98" t="s">
        <v>27</v>
      </c>
    </row>
    <row r="73" spans="1:8" x14ac:dyDescent="0.3">
      <c r="A73" s="95"/>
      <c r="B73" s="42" t="s">
        <v>104</v>
      </c>
      <c r="C73" s="95"/>
      <c r="D73" s="44">
        <v>105.74</v>
      </c>
      <c r="E73" s="41"/>
      <c r="F73" s="41"/>
      <c r="G73" s="41"/>
      <c r="H73" s="98"/>
    </row>
    <row r="74" spans="1:8" x14ac:dyDescent="0.3">
      <c r="A74" s="95"/>
      <c r="B74" s="42" t="s">
        <v>105</v>
      </c>
      <c r="C74" s="95"/>
      <c r="D74" s="44">
        <v>0</v>
      </c>
      <c r="E74" s="41"/>
      <c r="F74" s="41"/>
      <c r="G74" s="41"/>
      <c r="H74" s="98"/>
    </row>
    <row r="75" spans="1:8" x14ac:dyDescent="0.3">
      <c r="A75" s="95"/>
      <c r="B75" s="42" t="s">
        <v>106</v>
      </c>
      <c r="C75" s="95"/>
      <c r="D75" s="44">
        <v>0</v>
      </c>
      <c r="E75" s="41"/>
      <c r="F75" s="41"/>
      <c r="G75" s="41"/>
      <c r="H75" s="98"/>
    </row>
    <row r="76" spans="1:8" x14ac:dyDescent="0.3">
      <c r="A76" s="46"/>
      <c r="C76" s="46"/>
      <c r="D76" s="40"/>
      <c r="E76" s="40"/>
      <c r="F76" s="40"/>
      <c r="G76" s="40"/>
      <c r="H76" s="49"/>
    </row>
    <row r="78" spans="1:8" x14ac:dyDescent="0.3">
      <c r="A78" s="92" t="s">
        <v>117</v>
      </c>
      <c r="B78" s="92"/>
      <c r="C78" s="92"/>
      <c r="D78" s="92"/>
      <c r="E78" s="92"/>
      <c r="F78" s="92"/>
      <c r="G78" s="92"/>
      <c r="H78" s="92"/>
    </row>
    <row r="79" spans="1:8" x14ac:dyDescent="0.3">
      <c r="A79" s="92" t="s">
        <v>118</v>
      </c>
      <c r="B79" s="92"/>
      <c r="C79" s="92"/>
      <c r="D79" s="92"/>
      <c r="E79" s="92"/>
      <c r="F79" s="92"/>
      <c r="G79" s="92"/>
      <c r="H79" s="92"/>
    </row>
  </sheetData>
  <mergeCells count="46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A26"/>
    <mergeCell ref="A27:B27"/>
    <mergeCell ref="H28:H31"/>
    <mergeCell ref="C27:C31"/>
    <mergeCell ref="A28:A31"/>
    <mergeCell ref="A32:B32"/>
    <mergeCell ref="A33:A36"/>
    <mergeCell ref="A37:B37"/>
    <mergeCell ref="H38:H41"/>
    <mergeCell ref="C37:C41"/>
    <mergeCell ref="A38:A41"/>
    <mergeCell ref="A42:A45"/>
    <mergeCell ref="A46:B46"/>
    <mergeCell ref="H47:H50"/>
    <mergeCell ref="C46:C50"/>
    <mergeCell ref="A47:A50"/>
    <mergeCell ref="A51:B51"/>
    <mergeCell ref="H52:H55"/>
    <mergeCell ref="C51:C55"/>
    <mergeCell ref="A52:A55"/>
    <mergeCell ref="A56:B56"/>
    <mergeCell ref="A57:A60"/>
    <mergeCell ref="A61:B61"/>
    <mergeCell ref="H62:H65"/>
    <mergeCell ref="C61:C65"/>
    <mergeCell ref="A62:A65"/>
    <mergeCell ref="A78:H78"/>
    <mergeCell ref="A79:H79"/>
    <mergeCell ref="A66:B66"/>
    <mergeCell ref="A67:A70"/>
    <mergeCell ref="A71:B71"/>
    <mergeCell ref="H72:H75"/>
    <mergeCell ref="C71:C75"/>
    <mergeCell ref="A72:A7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8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119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120</v>
      </c>
      <c r="B3" s="6" t="s">
        <v>121</v>
      </c>
      <c r="C3" s="6" t="s">
        <v>122</v>
      </c>
      <c r="D3" s="6" t="s">
        <v>123</v>
      </c>
      <c r="E3" s="6" t="s">
        <v>124</v>
      </c>
      <c r="F3" s="6" t="s">
        <v>125</v>
      </c>
      <c r="G3" s="6" t="s">
        <v>126</v>
      </c>
      <c r="H3" s="6" t="s">
        <v>127</v>
      </c>
    </row>
    <row r="4" spans="1:8" ht="39" customHeight="1" x14ac:dyDescent="0.3">
      <c r="A4" s="25" t="s">
        <v>128</v>
      </c>
      <c r="B4" s="26" t="s">
        <v>107</v>
      </c>
      <c r="C4" s="27">
        <v>1</v>
      </c>
      <c r="D4" s="27">
        <v>3821.7702800983002</v>
      </c>
      <c r="E4" s="26" t="s">
        <v>129</v>
      </c>
      <c r="F4" s="25" t="s">
        <v>128</v>
      </c>
      <c r="G4" s="27">
        <v>3821.7702800983002</v>
      </c>
      <c r="H4" s="28" t="s">
        <v>150</v>
      </c>
    </row>
    <row r="5" spans="1:8" ht="39" customHeight="1" x14ac:dyDescent="0.3">
      <c r="A5" s="25" t="s">
        <v>130</v>
      </c>
      <c r="B5" s="26" t="s">
        <v>111</v>
      </c>
      <c r="C5" s="27">
        <v>0.80791578947368003</v>
      </c>
      <c r="D5" s="27">
        <v>900.30388838926001</v>
      </c>
      <c r="E5" s="26">
        <v>0.4</v>
      </c>
      <c r="F5" s="25" t="s">
        <v>130</v>
      </c>
      <c r="G5" s="27">
        <v>727.36972675423999</v>
      </c>
      <c r="H5" s="28" t="s">
        <v>151</v>
      </c>
    </row>
    <row r="6" spans="1:8" ht="39" customHeight="1" x14ac:dyDescent="0.3">
      <c r="A6" s="25" t="s">
        <v>131</v>
      </c>
      <c r="B6" s="26" t="s">
        <v>107</v>
      </c>
      <c r="C6" s="27">
        <v>22</v>
      </c>
      <c r="D6" s="27">
        <v>81.798315329532997</v>
      </c>
      <c r="E6" s="26">
        <v>0.4</v>
      </c>
      <c r="F6" s="25" t="s">
        <v>131</v>
      </c>
      <c r="G6" s="27">
        <v>1487.8683040993001</v>
      </c>
      <c r="H6" s="28" t="s">
        <v>152</v>
      </c>
    </row>
    <row r="7" spans="1:8" ht="39" hidden="1" customHeight="1" x14ac:dyDescent="0.3">
      <c r="A7" s="25" t="s">
        <v>131</v>
      </c>
      <c r="B7" s="26" t="s">
        <v>107</v>
      </c>
      <c r="C7" s="27">
        <v>3.0315789473683998</v>
      </c>
      <c r="D7" s="27">
        <v>19.871333705078001</v>
      </c>
      <c r="E7" s="26">
        <v>0.4</v>
      </c>
      <c r="F7" s="26"/>
      <c r="G7" s="27">
        <v>60.241516916446997</v>
      </c>
      <c r="H7" s="28"/>
    </row>
    <row r="8" spans="1:8" ht="39" hidden="1" customHeight="1" x14ac:dyDescent="0.3">
      <c r="A8" s="25" t="s">
        <v>132</v>
      </c>
      <c r="B8" s="26" t="s">
        <v>107</v>
      </c>
      <c r="C8" s="27">
        <v>76.5</v>
      </c>
      <c r="D8" s="27">
        <v>4.8225376529421</v>
      </c>
      <c r="E8" s="26"/>
      <c r="F8" s="26"/>
      <c r="G8" s="27">
        <v>368.92413045006998</v>
      </c>
      <c r="H8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2"/>
  <sheetViews>
    <sheetView topLeftCell="A61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154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850.80290444695004</v>
      </c>
      <c r="E25" s="20">
        <v>61.868222304359001</v>
      </c>
      <c r="F25" s="20">
        <v>3821.7702800983002</v>
      </c>
      <c r="G25" s="20">
        <v>0</v>
      </c>
      <c r="H25" s="20">
        <v>4734.4414068495998</v>
      </c>
    </row>
    <row r="26" spans="1:8" ht="31.2" x14ac:dyDescent="0.3">
      <c r="A26" s="6">
        <v>2</v>
      </c>
      <c r="B26" s="6" t="s">
        <v>26</v>
      </c>
      <c r="C26" s="32" t="s">
        <v>27</v>
      </c>
      <c r="D26" s="20">
        <v>4953.7218505219998</v>
      </c>
      <c r="E26" s="20">
        <v>167.92479165569</v>
      </c>
      <c r="F26" s="20">
        <v>0</v>
      </c>
      <c r="G26" s="20">
        <v>0</v>
      </c>
      <c r="H26" s="20">
        <v>5121.6466421777004</v>
      </c>
    </row>
    <row r="27" spans="1:8" ht="16.95" customHeight="1" x14ac:dyDescent="0.3">
      <c r="A27" s="6"/>
      <c r="B27" s="9"/>
      <c r="C27" s="9" t="s">
        <v>28</v>
      </c>
      <c r="D27" s="20">
        <v>5804.5247549690002</v>
      </c>
      <c r="E27" s="20">
        <v>229.79301396004999</v>
      </c>
      <c r="F27" s="20">
        <v>3821.7702800983002</v>
      </c>
      <c r="G27" s="20">
        <v>0</v>
      </c>
      <c r="H27" s="20">
        <v>9856.0880490272993</v>
      </c>
    </row>
    <row r="28" spans="1:8" ht="16.95" customHeight="1" x14ac:dyDescent="0.3">
      <c r="A28" s="6"/>
      <c r="B28" s="9"/>
      <c r="C28" s="10" t="s">
        <v>29</v>
      </c>
      <c r="D28" s="20"/>
      <c r="E28" s="20"/>
      <c r="F28" s="20"/>
      <c r="G28" s="20"/>
      <c r="H28" s="20"/>
    </row>
    <row r="29" spans="1:8" s="14" customFormat="1" x14ac:dyDescent="0.3">
      <c r="A29" s="21"/>
      <c r="B29" s="21"/>
      <c r="C29" s="22"/>
      <c r="D29" s="20"/>
      <c r="E29" s="20"/>
      <c r="F29" s="20"/>
      <c r="G29" s="20"/>
      <c r="H29" s="20">
        <f>SUM(D29:G29)</f>
        <v>0</v>
      </c>
    </row>
    <row r="30" spans="1:8" ht="16.95" customHeight="1" x14ac:dyDescent="0.3">
      <c r="A30" s="6"/>
      <c r="B30" s="9"/>
      <c r="C30" s="9" t="s">
        <v>30</v>
      </c>
      <c r="D30" s="20">
        <f>SUM(D29:D29)</f>
        <v>0</v>
      </c>
      <c r="E30" s="20">
        <f>SUM(E29:E29)</f>
        <v>0</v>
      </c>
      <c r="F30" s="20">
        <f>SUM(F29:F29)</f>
        <v>0</v>
      </c>
      <c r="G30" s="20">
        <f>SUM(G29:G29)</f>
        <v>0</v>
      </c>
      <c r="H30" s="20">
        <f>SUM(D30:G30)</f>
        <v>0</v>
      </c>
    </row>
    <row r="31" spans="1:8" ht="16.95" customHeight="1" x14ac:dyDescent="0.3">
      <c r="A31" s="13"/>
      <c r="B31" s="9"/>
      <c r="C31" s="11" t="s">
        <v>31</v>
      </c>
      <c r="D31" s="20"/>
      <c r="E31" s="20"/>
      <c r="F31" s="20"/>
      <c r="G31" s="20"/>
      <c r="H31" s="20"/>
    </row>
    <row r="32" spans="1:8" x14ac:dyDescent="0.3">
      <c r="A32" s="13"/>
      <c r="B32" s="6"/>
      <c r="C32" s="12"/>
      <c r="D32" s="20"/>
      <c r="E32" s="20"/>
      <c r="F32" s="20"/>
      <c r="G32" s="20"/>
      <c r="H32" s="20">
        <f>SUM(D32:G32)</f>
        <v>0</v>
      </c>
    </row>
    <row r="33" spans="1:8" ht="16.95" customHeight="1" x14ac:dyDescent="0.3">
      <c r="A33" s="6"/>
      <c r="B33" s="9"/>
      <c r="C33" s="11" t="s">
        <v>32</v>
      </c>
      <c r="D33" s="20">
        <f>SUM(D32:D32)</f>
        <v>0</v>
      </c>
      <c r="E33" s="20">
        <f>SUM(E32:E32)</f>
        <v>0</v>
      </c>
      <c r="F33" s="20">
        <f>SUM(F32:F32)</f>
        <v>0</v>
      </c>
      <c r="G33" s="20">
        <f>SUM(G32:G32)</f>
        <v>0</v>
      </c>
      <c r="H33" s="20">
        <f>SUM(D33:G33)</f>
        <v>0</v>
      </c>
    </row>
    <row r="34" spans="1:8" ht="16.95" customHeight="1" x14ac:dyDescent="0.3">
      <c r="A34" s="6"/>
      <c r="B34" s="9"/>
      <c r="C34" s="10" t="s">
        <v>33</v>
      </c>
      <c r="D34" s="20"/>
      <c r="E34" s="20"/>
      <c r="F34" s="20"/>
      <c r="G34" s="20"/>
      <c r="H34" s="20"/>
    </row>
    <row r="35" spans="1:8" s="14" customFormat="1" x14ac:dyDescent="0.3">
      <c r="A35" s="21"/>
      <c r="B35" s="21"/>
      <c r="C35" s="22"/>
      <c r="D35" s="20"/>
      <c r="E35" s="20"/>
      <c r="F35" s="20"/>
      <c r="G35" s="20"/>
      <c r="H35" s="20">
        <f>SUM(D35:G35)</f>
        <v>0</v>
      </c>
    </row>
    <row r="36" spans="1:8" ht="16.95" customHeight="1" x14ac:dyDescent="0.3">
      <c r="A36" s="6"/>
      <c r="B36" s="9"/>
      <c r="C36" s="9" t="s">
        <v>34</v>
      </c>
      <c r="D36" s="20">
        <f>SUM(D35:D35)</f>
        <v>0</v>
      </c>
      <c r="E36" s="20">
        <f>SUM(E35:E35)</f>
        <v>0</v>
      </c>
      <c r="F36" s="20">
        <f>SUM(F35:F35)</f>
        <v>0</v>
      </c>
      <c r="G36" s="20">
        <f>SUM(G35:G35)</f>
        <v>0</v>
      </c>
      <c r="H36" s="20">
        <f>SUM(D36:G36)</f>
        <v>0</v>
      </c>
    </row>
    <row r="37" spans="1:8" ht="34.200000000000003" customHeight="1" x14ac:dyDescent="0.3">
      <c r="A37" s="6"/>
      <c r="B37" s="9"/>
      <c r="C37" s="10" t="s">
        <v>35</v>
      </c>
      <c r="D37" s="20"/>
      <c r="E37" s="20"/>
      <c r="F37" s="20"/>
      <c r="G37" s="20"/>
      <c r="H37" s="20"/>
    </row>
    <row r="38" spans="1:8" s="14" customFormat="1" x14ac:dyDescent="0.3">
      <c r="A38" s="21"/>
      <c r="B38" s="21"/>
      <c r="C38" s="22"/>
      <c r="D38" s="20"/>
      <c r="E38" s="20"/>
      <c r="F38" s="20"/>
      <c r="G38" s="20"/>
      <c r="H38" s="20">
        <f>SUM(D38:G38)</f>
        <v>0</v>
      </c>
    </row>
    <row r="39" spans="1:8" ht="16.95" customHeight="1" x14ac:dyDescent="0.3">
      <c r="A39" s="6"/>
      <c r="B39" s="9"/>
      <c r="C39" s="9" t="s">
        <v>36</v>
      </c>
      <c r="D39" s="20">
        <f>SUM(D38:D38)</f>
        <v>0</v>
      </c>
      <c r="E39" s="20">
        <f>SUM(E38:E38)</f>
        <v>0</v>
      </c>
      <c r="F39" s="20">
        <f>SUM(F38:F38)</f>
        <v>0</v>
      </c>
      <c r="G39" s="20">
        <f>SUM(G38:G38)</f>
        <v>0</v>
      </c>
      <c r="H39" s="20">
        <f>SUM(D39:G39)</f>
        <v>0</v>
      </c>
    </row>
    <row r="40" spans="1:8" ht="16.95" customHeight="1" x14ac:dyDescent="0.3">
      <c r="A40" s="6"/>
      <c r="B40" s="9"/>
      <c r="C40" s="10" t="s">
        <v>37</v>
      </c>
      <c r="D40" s="20"/>
      <c r="E40" s="20"/>
      <c r="F40" s="20"/>
      <c r="G40" s="20"/>
      <c r="H40" s="20"/>
    </row>
    <row r="41" spans="1:8" s="14" customFormat="1" x14ac:dyDescent="0.3">
      <c r="A41" s="21"/>
      <c r="B41" s="21"/>
      <c r="C41" s="22"/>
      <c r="D41" s="20"/>
      <c r="E41" s="20"/>
      <c r="F41" s="20"/>
      <c r="G41" s="20"/>
      <c r="H41" s="20">
        <f>SUM(D41:G41)</f>
        <v>0</v>
      </c>
    </row>
    <row r="42" spans="1:8" ht="16.95" customHeight="1" x14ac:dyDescent="0.3">
      <c r="A42" s="6"/>
      <c r="B42" s="9"/>
      <c r="C42" s="9" t="s">
        <v>38</v>
      </c>
      <c r="D42" s="20">
        <f>SUM(D41:D41)</f>
        <v>0</v>
      </c>
      <c r="E42" s="20">
        <f>SUM(E41:E41)</f>
        <v>0</v>
      </c>
      <c r="F42" s="20">
        <f>SUM(F41:F41)</f>
        <v>0</v>
      </c>
      <c r="G42" s="20">
        <f>SUM(G41:G41)</f>
        <v>0</v>
      </c>
      <c r="H42" s="20">
        <f>SUM(D42:G42)</f>
        <v>0</v>
      </c>
    </row>
    <row r="43" spans="1:8" ht="16.95" customHeight="1" x14ac:dyDescent="0.3">
      <c r="A43" s="6"/>
      <c r="B43" s="9"/>
      <c r="C43" s="9" t="s">
        <v>39</v>
      </c>
      <c r="D43" s="20">
        <v>5804.5247549690002</v>
      </c>
      <c r="E43" s="20">
        <v>229.79301396004999</v>
      </c>
      <c r="F43" s="20">
        <v>3821.7702800983002</v>
      </c>
      <c r="G43" s="20">
        <v>0</v>
      </c>
      <c r="H43" s="20">
        <v>9856.0880490272993</v>
      </c>
    </row>
    <row r="44" spans="1:8" ht="16.95" customHeight="1" x14ac:dyDescent="0.3">
      <c r="A44" s="6"/>
      <c r="B44" s="9"/>
      <c r="C44" s="10" t="s">
        <v>40</v>
      </c>
      <c r="D44" s="20"/>
      <c r="E44" s="20"/>
      <c r="F44" s="20"/>
      <c r="G44" s="20"/>
      <c r="H44" s="20"/>
    </row>
    <row r="45" spans="1:8" ht="31.2" x14ac:dyDescent="0.3">
      <c r="A45" s="6">
        <v>3</v>
      </c>
      <c r="B45" s="6" t="s">
        <v>41</v>
      </c>
      <c r="C45" s="32" t="s">
        <v>42</v>
      </c>
      <c r="D45" s="20">
        <v>145.11311887421999</v>
      </c>
      <c r="E45" s="20">
        <v>5.7448253490012</v>
      </c>
      <c r="F45" s="20">
        <v>0</v>
      </c>
      <c r="G45" s="20">
        <v>0</v>
      </c>
      <c r="H45" s="20">
        <v>150.85794422321999</v>
      </c>
    </row>
    <row r="46" spans="1:8" ht="16.95" customHeight="1" x14ac:dyDescent="0.3">
      <c r="A46" s="6"/>
      <c r="B46" s="9"/>
      <c r="C46" s="9" t="s">
        <v>43</v>
      </c>
      <c r="D46" s="20">
        <v>145.11311887421999</v>
      </c>
      <c r="E46" s="20">
        <v>5.7448253490012</v>
      </c>
      <c r="F46" s="20">
        <v>0</v>
      </c>
      <c r="G46" s="20">
        <v>0</v>
      </c>
      <c r="H46" s="20">
        <v>150.85794422321999</v>
      </c>
    </row>
    <row r="47" spans="1:8" ht="16.95" customHeight="1" x14ac:dyDescent="0.3">
      <c r="A47" s="6"/>
      <c r="B47" s="9"/>
      <c r="C47" s="9" t="s">
        <v>44</v>
      </c>
      <c r="D47" s="20">
        <v>5949.6378738432004</v>
      </c>
      <c r="E47" s="20">
        <v>235.53783930905001</v>
      </c>
      <c r="F47" s="20">
        <v>3821.7702800983002</v>
      </c>
      <c r="G47" s="20">
        <v>0</v>
      </c>
      <c r="H47" s="20">
        <v>10006.945993251</v>
      </c>
    </row>
    <row r="48" spans="1:8" ht="16.95" customHeight="1" x14ac:dyDescent="0.3">
      <c r="A48" s="6"/>
      <c r="B48" s="9"/>
      <c r="C48" s="9" t="s">
        <v>45</v>
      </c>
      <c r="D48" s="20"/>
      <c r="E48" s="20"/>
      <c r="F48" s="20"/>
      <c r="G48" s="20"/>
      <c r="H48" s="20"/>
    </row>
    <row r="49" spans="1:8" x14ac:dyDescent="0.3">
      <c r="A49" s="6">
        <v>4</v>
      </c>
      <c r="B49" s="6" t="s">
        <v>46</v>
      </c>
      <c r="C49" s="7" t="s">
        <v>47</v>
      </c>
      <c r="D49" s="20">
        <v>0</v>
      </c>
      <c r="E49" s="20">
        <v>0</v>
      </c>
      <c r="F49" s="20">
        <v>0</v>
      </c>
      <c r="G49" s="20">
        <v>96.354601444140002</v>
      </c>
      <c r="H49" s="20">
        <v>96.354601444140002</v>
      </c>
    </row>
    <row r="50" spans="1:8" ht="31.2" x14ac:dyDescent="0.3">
      <c r="A50" s="6">
        <v>5</v>
      </c>
      <c r="B50" s="6" t="s">
        <v>68</v>
      </c>
      <c r="C50" s="7" t="s">
        <v>71</v>
      </c>
      <c r="D50" s="20">
        <v>155.28554850731001</v>
      </c>
      <c r="E50" s="20">
        <v>6.1475376059661997</v>
      </c>
      <c r="F50" s="20">
        <v>0</v>
      </c>
      <c r="G50" s="20">
        <v>0</v>
      </c>
      <c r="H50" s="20">
        <v>161.43308611327001</v>
      </c>
    </row>
    <row r="51" spans="1:8" x14ac:dyDescent="0.3">
      <c r="A51" s="6">
        <v>6</v>
      </c>
      <c r="B51" s="6" t="s">
        <v>69</v>
      </c>
      <c r="C51" s="7" t="s">
        <v>72</v>
      </c>
      <c r="D51" s="20">
        <v>0</v>
      </c>
      <c r="E51" s="20">
        <v>0</v>
      </c>
      <c r="F51" s="20">
        <v>0</v>
      </c>
      <c r="G51" s="20">
        <v>165.39793473336999</v>
      </c>
      <c r="H51" s="20">
        <v>165.39793473336999</v>
      </c>
    </row>
    <row r="52" spans="1:8" x14ac:dyDescent="0.3">
      <c r="A52" s="6">
        <v>7</v>
      </c>
      <c r="B52" s="6"/>
      <c r="C52" s="7" t="s">
        <v>73</v>
      </c>
      <c r="D52" s="20">
        <v>0</v>
      </c>
      <c r="E52" s="20">
        <v>0</v>
      </c>
      <c r="F52" s="20">
        <v>0</v>
      </c>
      <c r="G52" s="20">
        <v>31.489485127858</v>
      </c>
      <c r="H52" s="20">
        <v>31.489485127858</v>
      </c>
    </row>
    <row r="53" spans="1:8" x14ac:dyDescent="0.3">
      <c r="A53" s="6">
        <v>8</v>
      </c>
      <c r="B53" s="6"/>
      <c r="C53" s="7" t="s">
        <v>74</v>
      </c>
      <c r="D53" s="20">
        <v>0</v>
      </c>
      <c r="E53" s="20">
        <v>0</v>
      </c>
      <c r="F53" s="20">
        <v>0</v>
      </c>
      <c r="G53" s="20">
        <v>50.055124888495001</v>
      </c>
      <c r="H53" s="20">
        <v>50.055124888495001</v>
      </c>
    </row>
    <row r="54" spans="1:8" x14ac:dyDescent="0.3">
      <c r="A54" s="6">
        <v>9</v>
      </c>
      <c r="B54" s="6" t="s">
        <v>70</v>
      </c>
      <c r="C54" s="7" t="s">
        <v>47</v>
      </c>
      <c r="D54" s="20">
        <v>0</v>
      </c>
      <c r="E54" s="20">
        <v>0</v>
      </c>
      <c r="F54" s="20">
        <v>0</v>
      </c>
      <c r="G54" s="20">
        <v>44.063754712273997</v>
      </c>
      <c r="H54" s="20">
        <v>44.063754712273997</v>
      </c>
    </row>
    <row r="55" spans="1:8" ht="16.95" customHeight="1" x14ac:dyDescent="0.3">
      <c r="A55" s="6"/>
      <c r="B55" s="9"/>
      <c r="C55" s="9" t="s">
        <v>67</v>
      </c>
      <c r="D55" s="20">
        <v>155.28554850731001</v>
      </c>
      <c r="E55" s="20">
        <v>6.1475376059661997</v>
      </c>
      <c r="F55" s="20">
        <v>0</v>
      </c>
      <c r="G55" s="20">
        <v>387.36090090613999</v>
      </c>
      <c r="H55" s="20">
        <v>548.79398701941</v>
      </c>
    </row>
    <row r="56" spans="1:8" ht="16.95" customHeight="1" x14ac:dyDescent="0.3">
      <c r="A56" s="6"/>
      <c r="B56" s="9"/>
      <c r="C56" s="9" t="s">
        <v>66</v>
      </c>
      <c r="D56" s="20">
        <v>6104.9234223505</v>
      </c>
      <c r="E56" s="20">
        <v>241.68537691501001</v>
      </c>
      <c r="F56" s="20">
        <v>3821.7702800983002</v>
      </c>
      <c r="G56" s="20">
        <v>387.36090090613999</v>
      </c>
      <c r="H56" s="20">
        <v>10555.73998027</v>
      </c>
    </row>
    <row r="57" spans="1:8" ht="16.95" customHeight="1" x14ac:dyDescent="0.3">
      <c r="A57" s="6"/>
      <c r="B57" s="9"/>
      <c r="C57" s="9" t="s">
        <v>65</v>
      </c>
      <c r="D57" s="20"/>
      <c r="E57" s="20"/>
      <c r="F57" s="20"/>
      <c r="G57" s="20"/>
      <c r="H57" s="20"/>
    </row>
    <row r="58" spans="1:8" x14ac:dyDescent="0.3">
      <c r="A58" s="6"/>
      <c r="B58" s="6"/>
      <c r="C58" s="7"/>
      <c r="D58" s="20"/>
      <c r="E58" s="20"/>
      <c r="F58" s="20"/>
      <c r="G58" s="20"/>
      <c r="H58" s="20">
        <f>SUM(D58:G58)</f>
        <v>0</v>
      </c>
    </row>
    <row r="59" spans="1:8" ht="16.95" customHeight="1" x14ac:dyDescent="0.3">
      <c r="A59" s="6"/>
      <c r="B59" s="9"/>
      <c r="C59" s="9" t="s">
        <v>64</v>
      </c>
      <c r="D59" s="20">
        <f>SUM(D58:D58)</f>
        <v>0</v>
      </c>
      <c r="E59" s="20">
        <f>SUM(E58:E58)</f>
        <v>0</v>
      </c>
      <c r="F59" s="20">
        <f>SUM(F58:F58)</f>
        <v>0</v>
      </c>
      <c r="G59" s="20">
        <f>SUM(G58:G58)</f>
        <v>0</v>
      </c>
      <c r="H59" s="20">
        <f>SUM(D59:G59)</f>
        <v>0</v>
      </c>
    </row>
    <row r="60" spans="1:8" ht="16.95" customHeight="1" x14ac:dyDescent="0.3">
      <c r="A60" s="6"/>
      <c r="B60" s="9"/>
      <c r="C60" s="9" t="s">
        <v>63</v>
      </c>
      <c r="D60" s="20">
        <v>6104.9234223505</v>
      </c>
      <c r="E60" s="20">
        <v>241.68537691501001</v>
      </c>
      <c r="F60" s="20">
        <v>3821.7702800983002</v>
      </c>
      <c r="G60" s="20">
        <v>387.36090090613999</v>
      </c>
      <c r="H60" s="20">
        <v>10555.73998027</v>
      </c>
    </row>
    <row r="61" spans="1:8" ht="153" customHeight="1" x14ac:dyDescent="0.3">
      <c r="A61" s="6"/>
      <c r="B61" s="9"/>
      <c r="C61" s="9" t="s">
        <v>62</v>
      </c>
      <c r="D61" s="20"/>
      <c r="E61" s="20"/>
      <c r="F61" s="20"/>
      <c r="G61" s="20"/>
      <c r="H61" s="20"/>
    </row>
    <row r="62" spans="1:8" x14ac:dyDescent="0.3">
      <c r="A62" s="6">
        <v>10</v>
      </c>
      <c r="B62" s="6" t="s">
        <v>61</v>
      </c>
      <c r="C62" s="7" t="s">
        <v>60</v>
      </c>
      <c r="D62" s="20">
        <v>0</v>
      </c>
      <c r="E62" s="20">
        <v>0</v>
      </c>
      <c r="F62" s="20">
        <v>0</v>
      </c>
      <c r="G62" s="20">
        <v>978.44958631579004</v>
      </c>
      <c r="H62" s="20">
        <v>978.44958631579004</v>
      </c>
    </row>
    <row r="63" spans="1:8" ht="16.95" customHeight="1" x14ac:dyDescent="0.3">
      <c r="A63" s="6"/>
      <c r="B63" s="9"/>
      <c r="C63" s="9" t="s">
        <v>59</v>
      </c>
      <c r="D63" s="20">
        <v>0</v>
      </c>
      <c r="E63" s="20">
        <v>0</v>
      </c>
      <c r="F63" s="20">
        <v>0</v>
      </c>
      <c r="G63" s="20">
        <v>978.44958631579004</v>
      </c>
      <c r="H63" s="20">
        <v>978.44958631579004</v>
      </c>
    </row>
    <row r="64" spans="1:8" ht="16.95" customHeight="1" x14ac:dyDescent="0.3">
      <c r="A64" s="6"/>
      <c r="B64" s="9"/>
      <c r="C64" s="9" t="s">
        <v>58</v>
      </c>
      <c r="D64" s="20">
        <v>6104.9234223505</v>
      </c>
      <c r="E64" s="20">
        <v>241.68537691501001</v>
      </c>
      <c r="F64" s="20">
        <v>3821.7702800983002</v>
      </c>
      <c r="G64" s="20">
        <v>1365.8104872219001</v>
      </c>
      <c r="H64" s="20">
        <v>11534.189566585999</v>
      </c>
    </row>
    <row r="65" spans="1:8" ht="16.95" customHeight="1" x14ac:dyDescent="0.3">
      <c r="A65" s="6"/>
      <c r="B65" s="9"/>
      <c r="C65" s="9" t="s">
        <v>57</v>
      </c>
      <c r="D65" s="20"/>
      <c r="E65" s="20"/>
      <c r="F65" s="20"/>
      <c r="G65" s="20"/>
      <c r="H65" s="20"/>
    </row>
    <row r="66" spans="1:8" ht="34.200000000000003" customHeight="1" x14ac:dyDescent="0.3">
      <c r="A66" s="6">
        <v>11</v>
      </c>
      <c r="B66" s="6" t="s">
        <v>56</v>
      </c>
      <c r="C66" s="7" t="s">
        <v>55</v>
      </c>
      <c r="D66" s="20">
        <f>D64 * 3%</f>
        <v>183.147702670515</v>
      </c>
      <c r="E66" s="20">
        <f>E64 * 3%</f>
        <v>7.2505613074503001</v>
      </c>
      <c r="F66" s="20">
        <f>F64 * 3%</f>
        <v>114.653108402949</v>
      </c>
      <c r="G66" s="20">
        <f>G64 * 3%</f>
        <v>40.974314616657004</v>
      </c>
      <c r="H66" s="20">
        <f>SUM(D66:G66)</f>
        <v>346.02568699757131</v>
      </c>
    </row>
    <row r="67" spans="1:8" ht="16.95" customHeight="1" x14ac:dyDescent="0.3">
      <c r="A67" s="6"/>
      <c r="B67" s="9"/>
      <c r="C67" s="9" t="s">
        <v>54</v>
      </c>
      <c r="D67" s="20">
        <f>D66</f>
        <v>183.147702670515</v>
      </c>
      <c r="E67" s="20">
        <f>E66</f>
        <v>7.2505613074503001</v>
      </c>
      <c r="F67" s="20">
        <f>F66</f>
        <v>114.653108402949</v>
      </c>
      <c r="G67" s="20">
        <f>G66</f>
        <v>40.974314616657004</v>
      </c>
      <c r="H67" s="20">
        <f>SUM(D67:G67)</f>
        <v>346.02568699757131</v>
      </c>
    </row>
    <row r="68" spans="1:8" ht="16.95" customHeight="1" x14ac:dyDescent="0.3">
      <c r="A68" s="6"/>
      <c r="B68" s="9"/>
      <c r="C68" s="9" t="s">
        <v>53</v>
      </c>
      <c r="D68" s="20">
        <f>D67 + D64</f>
        <v>6288.0711250210152</v>
      </c>
      <c r="E68" s="20">
        <f>E67 + E64</f>
        <v>248.93593822246032</v>
      </c>
      <c r="F68" s="20">
        <f>F67 + F64</f>
        <v>3936.4233885012491</v>
      </c>
      <c r="G68" s="20">
        <f>G67 + G64</f>
        <v>1406.7848018385571</v>
      </c>
      <c r="H68" s="20">
        <f>SUM(D68:G68)</f>
        <v>11880.215253583281</v>
      </c>
    </row>
    <row r="69" spans="1:8" ht="16.95" customHeight="1" x14ac:dyDescent="0.3">
      <c r="A69" s="6"/>
      <c r="B69" s="9"/>
      <c r="C69" s="9" t="s">
        <v>52</v>
      </c>
      <c r="D69" s="20"/>
      <c r="E69" s="20"/>
      <c r="F69" s="20"/>
      <c r="G69" s="20"/>
      <c r="H69" s="20"/>
    </row>
    <row r="70" spans="1:8" ht="16.95" customHeight="1" x14ac:dyDescent="0.3">
      <c r="A70" s="6">
        <v>12</v>
      </c>
      <c r="B70" s="6" t="s">
        <v>51</v>
      </c>
      <c r="C70" s="7" t="s">
        <v>50</v>
      </c>
      <c r="D70" s="20">
        <f>D68 * 20%</f>
        <v>1257.614225004203</v>
      </c>
      <c r="E70" s="20">
        <f>E68 * 20%</f>
        <v>49.787187644492064</v>
      </c>
      <c r="F70" s="20">
        <f>F68 * 20%</f>
        <v>787.28467770024986</v>
      </c>
      <c r="G70" s="20">
        <f>G68 * 20%</f>
        <v>281.35696036771145</v>
      </c>
      <c r="H70" s="20">
        <f>SUM(D70:G70)</f>
        <v>2376.0430507166566</v>
      </c>
    </row>
    <row r="71" spans="1:8" ht="16.95" customHeight="1" x14ac:dyDescent="0.3">
      <c r="A71" s="6"/>
      <c r="B71" s="9"/>
      <c r="C71" s="9" t="s">
        <v>49</v>
      </c>
      <c r="D71" s="20">
        <f>D70</f>
        <v>1257.614225004203</v>
      </c>
      <c r="E71" s="20">
        <f>E70</f>
        <v>49.787187644492064</v>
      </c>
      <c r="F71" s="20">
        <f>F70</f>
        <v>787.28467770024986</v>
      </c>
      <c r="G71" s="20">
        <f>G70</f>
        <v>281.35696036771145</v>
      </c>
      <c r="H71" s="20">
        <f>SUM(D71:G71)</f>
        <v>2376.0430507166566</v>
      </c>
    </row>
    <row r="72" spans="1:8" ht="16.95" customHeight="1" x14ac:dyDescent="0.3">
      <c r="A72" s="6"/>
      <c r="B72" s="9"/>
      <c r="C72" s="9" t="s">
        <v>48</v>
      </c>
      <c r="D72" s="20">
        <f>D71 + D68</f>
        <v>7545.6853500252182</v>
      </c>
      <c r="E72" s="20">
        <f>E71 + E68</f>
        <v>298.72312586695239</v>
      </c>
      <c r="F72" s="20">
        <f>F71 + F68</f>
        <v>4723.7080662014987</v>
      </c>
      <c r="G72" s="20">
        <f>G71 + G68</f>
        <v>1688.1417622062686</v>
      </c>
      <c r="H72" s="20">
        <f>SUM(D72:G72)</f>
        <v>14256.258304299939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155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79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82</v>
      </c>
      <c r="D13" s="19">
        <v>850.80290444695004</v>
      </c>
      <c r="E13" s="19">
        <v>61.868222304359001</v>
      </c>
      <c r="F13" s="19">
        <v>3821.7702800983002</v>
      </c>
      <c r="G13" s="19">
        <v>0</v>
      </c>
      <c r="H13" s="19">
        <v>4734.4414068495998</v>
      </c>
      <c r="J13" s="5"/>
    </row>
    <row r="14" spans="1:14" ht="16.95" customHeight="1" x14ac:dyDescent="0.3">
      <c r="A14" s="6"/>
      <c r="B14" s="9"/>
      <c r="C14" s="9" t="s">
        <v>83</v>
      </c>
      <c r="D14" s="19">
        <v>850.80290444695004</v>
      </c>
      <c r="E14" s="19">
        <v>61.868222304359001</v>
      </c>
      <c r="F14" s="19">
        <v>3821.7702800983002</v>
      </c>
      <c r="G14" s="19">
        <v>0</v>
      </c>
      <c r="H14" s="19">
        <v>4734.4414068495998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156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47</v>
      </c>
      <c r="D13" s="19">
        <v>0</v>
      </c>
      <c r="E13" s="19">
        <v>0</v>
      </c>
      <c r="F13" s="19">
        <v>0</v>
      </c>
      <c r="G13" s="19">
        <v>96.354601444140002</v>
      </c>
      <c r="H13" s="19">
        <v>96.354601444140002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96.354601444140002</v>
      </c>
      <c r="H14" s="19">
        <v>96.354601444140002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157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86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60</v>
      </c>
      <c r="D13" s="19">
        <v>0</v>
      </c>
      <c r="E13" s="19">
        <v>0</v>
      </c>
      <c r="F13" s="19">
        <v>0</v>
      </c>
      <c r="G13" s="19">
        <v>390.38405999999998</v>
      </c>
      <c r="H13" s="19">
        <v>390.38405999999998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390.38405999999998</v>
      </c>
      <c r="H14" s="19">
        <v>390.38405999999998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158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78</v>
      </c>
      <c r="C7" s="29" t="s">
        <v>27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3742.4718505219998</v>
      </c>
      <c r="E13" s="19">
        <v>62.184791655687</v>
      </c>
      <c r="F13" s="19">
        <v>0</v>
      </c>
      <c r="G13" s="19">
        <v>0</v>
      </c>
      <c r="H13" s="19">
        <v>3804.6566421777002</v>
      </c>
      <c r="J13" s="5"/>
    </row>
    <row r="14" spans="1:14" ht="16.95" customHeight="1" x14ac:dyDescent="0.3">
      <c r="A14" s="6"/>
      <c r="B14" s="9"/>
      <c r="C14" s="9" t="s">
        <v>83</v>
      </c>
      <c r="D14" s="19">
        <v>3742.4718505219998</v>
      </c>
      <c r="E14" s="19">
        <v>62.184791655687</v>
      </c>
      <c r="F14" s="19">
        <v>0</v>
      </c>
      <c r="G14" s="19">
        <v>0</v>
      </c>
      <c r="H14" s="19">
        <v>3804.6566421777002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159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47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92</v>
      </c>
      <c r="C13" s="25" t="s">
        <v>47</v>
      </c>
      <c r="D13" s="19">
        <v>0</v>
      </c>
      <c r="E13" s="19">
        <v>0</v>
      </c>
      <c r="F13" s="19">
        <v>0</v>
      </c>
      <c r="G13" s="19">
        <v>44.063754712273997</v>
      </c>
      <c r="H13" s="19">
        <v>44.063754712273997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44.063754712273997</v>
      </c>
      <c r="H14" s="19">
        <v>44.063754712273997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160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93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 t="s">
        <v>60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87</v>
      </c>
      <c r="C13" s="25" t="s">
        <v>60</v>
      </c>
      <c r="D13" s="19">
        <v>0</v>
      </c>
      <c r="E13" s="19">
        <v>0</v>
      </c>
      <c r="F13" s="19">
        <v>0</v>
      </c>
      <c r="G13" s="19">
        <v>436.85052631578998</v>
      </c>
      <c r="H13" s="19">
        <v>436.85052631578998</v>
      </c>
      <c r="J13" s="5"/>
    </row>
    <row r="14" spans="1:14" ht="16.95" customHeight="1" x14ac:dyDescent="0.3">
      <c r="A14" s="6"/>
      <c r="B14" s="9"/>
      <c r="C14" s="9" t="s">
        <v>83</v>
      </c>
      <c r="D14" s="19">
        <v>0</v>
      </c>
      <c r="E14" s="19">
        <v>0</v>
      </c>
      <c r="F14" s="19">
        <v>0</v>
      </c>
      <c r="G14" s="19">
        <v>436.85052631578998</v>
      </c>
      <c r="H14" s="19">
        <v>436.85052631578998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75</v>
      </c>
    </row>
    <row r="2" spans="1:14" ht="45.75" customHeight="1" x14ac:dyDescent="0.3">
      <c r="A2" s="1"/>
      <c r="B2" s="1" t="s">
        <v>76</v>
      </c>
      <c r="C2" s="85" t="s">
        <v>161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88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78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80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89</v>
      </c>
      <c r="C13" s="25" t="s">
        <v>90</v>
      </c>
      <c r="D13" s="19">
        <v>1211.25</v>
      </c>
      <c r="E13" s="19">
        <v>105.74</v>
      </c>
      <c r="F13" s="19">
        <v>0</v>
      </c>
      <c r="G13" s="19">
        <v>0</v>
      </c>
      <c r="H13" s="19">
        <v>1316.99</v>
      </c>
      <c r="J13" s="5"/>
    </row>
    <row r="14" spans="1:14" ht="16.95" customHeight="1" x14ac:dyDescent="0.3">
      <c r="A14" s="6"/>
      <c r="B14" s="9"/>
      <c r="C14" s="9" t="s">
        <v>83</v>
      </c>
      <c r="D14" s="19">
        <v>1211.25</v>
      </c>
      <c r="E14" s="19">
        <v>105.74</v>
      </c>
      <c r="F14" s="19">
        <v>0</v>
      </c>
      <c r="G14" s="19">
        <v>0</v>
      </c>
      <c r="H14" s="19">
        <v>1316.99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Сводка затрат</vt:lpstr>
      <vt:lpstr>ССР</vt:lpstr>
      <vt:lpstr>ОСР 305-02-01</vt:lpstr>
      <vt:lpstr>ОСР 305-09-01</vt:lpstr>
      <vt:lpstr>ОСР 305-12-01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2025-11-18T08:24:07Z</dcterms:modified>
</cp:coreProperties>
</file>